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ocuments\CONTAS HOSPITAIS PROVISÓRIOS\HMR\PRESTAÇÃO DE CONTAS\ABRIL\HMR - COVID\CGM\Inciso XIII – demonstrativos constantes dos anexos-ABRIL-21-ANEXO  EXCEL\"/>
    </mc:Choice>
  </mc:AlternateContent>
  <xr:revisionPtr revIDLastSave="0" documentId="13_ncr:1_{D917C081-6EFA-4C09-AA3D-4F9803B712BF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contratos" sheetId="1" r:id="rId1"/>
  </sheets>
  <externalReferences>
    <externalReference r:id="rId2"/>
  </externalReferences>
  <definedNames>
    <definedName name="UNIDADES">'[1]DADOS (OCULTAR)'!$P$3:$P$56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6" i="1" l="1"/>
  <c r="A26" i="1"/>
  <c r="H25" i="1"/>
  <c r="A25" i="1"/>
  <c r="H24" i="1"/>
  <c r="A24" i="1"/>
  <c r="H23" i="1"/>
  <c r="A23" i="1"/>
  <c r="H22" i="1"/>
  <c r="A22" i="1"/>
  <c r="H21" i="1"/>
  <c r="A21" i="1"/>
  <c r="H20" i="1"/>
  <c r="A20" i="1"/>
  <c r="H19" i="1"/>
  <c r="A19" i="1"/>
  <c r="H18" i="1"/>
  <c r="A18" i="1"/>
  <c r="H17" i="1"/>
  <c r="A17" i="1"/>
  <c r="H16" i="1"/>
  <c r="A16" i="1"/>
  <c r="H15" i="1"/>
  <c r="A15" i="1"/>
  <c r="H14" i="1"/>
  <c r="A14" i="1"/>
  <c r="H13" i="1"/>
  <c r="A13" i="1"/>
  <c r="H12" i="1"/>
  <c r="A12" i="1"/>
  <c r="H11" i="1"/>
  <c r="A11" i="1"/>
  <c r="H10" i="1"/>
  <c r="A10" i="1"/>
  <c r="H9" i="1"/>
  <c r="A9" i="1"/>
  <c r="H8" i="1"/>
  <c r="A8" i="1"/>
  <c r="H7" i="1"/>
  <c r="A7" i="1"/>
  <c r="H6" i="1"/>
  <c r="A6" i="1"/>
  <c r="H5" i="1"/>
  <c r="A5" i="1"/>
  <c r="H4" i="1"/>
  <c r="A4" i="1"/>
  <c r="H3" i="1"/>
  <c r="A3" i="1"/>
</calcChain>
</file>

<file path=xl/sharedStrings.xml><?xml version="1.0" encoding="utf-8"?>
<sst xmlns="http://schemas.openxmlformats.org/spreadsheetml/2006/main" count="149" uniqueCount="103">
  <si>
    <t>CNPJ da Unidade de Saúde</t>
  </si>
  <si>
    <t>Nome da Unidade Saúde</t>
  </si>
  <si>
    <t>CNPJ do Fornecedor</t>
  </si>
  <si>
    <t>Nome do Fornecedor</t>
  </si>
  <si>
    <t>Objeto do Contrato</t>
  </si>
  <si>
    <t>Data de Assinatura</t>
  </si>
  <si>
    <t xml:space="preserve">Termino de Vigência </t>
  </si>
  <si>
    <t>Valor Total</t>
  </si>
  <si>
    <t>Link para p contrato</t>
  </si>
  <si>
    <t>HMR - Dra. Mercês Pontes Cunha</t>
  </si>
  <si>
    <t>30726446000169</t>
  </si>
  <si>
    <t>SERV MEDIC SERVIÇOS MÉDICOS HOSPITALARES LTDA</t>
  </si>
  <si>
    <t>PRESTAÇÃO DE SERVIÇOS MÉDICOS</t>
  </si>
  <si>
    <t>https://hcpgestao-portal.hcpgestao.org.br/storage/contratos/hmr/HMR_Prest.%20Serv.%20COVID%20x%20GERMANA_v1._22.04.2021.pdf</t>
  </si>
  <si>
    <t>35427602000104</t>
  </si>
  <si>
    <t>AMB COSTA LTDA</t>
  </si>
  <si>
    <t>https://hcpgestao-portal.hcpgestao.org.br/storage/contratos/hmr/HMR_Prest.%20Serv.%20COVID%20x%20AMB_v1._22.04.2021.pdf</t>
  </si>
  <si>
    <t>Objeto do contrato</t>
  </si>
  <si>
    <t>40809330000147</t>
  </si>
  <si>
    <t>LIAN ACHAN DO NASCIMENTO SERVIÇOS MÉDICOS E CIA LTDA</t>
  </si>
  <si>
    <t>https://hcpgestao-portal.hcpgestao.org.br/storage/contratos/hmr/CONTRATO%20LIAN%20ACHAN%20-%20PJ%20MEDICO%20HMR.pdf</t>
  </si>
  <si>
    <t>1 - Seguros (Imóvel e veículos)</t>
  </si>
  <si>
    <t>40448200000126</t>
  </si>
  <si>
    <t>ELISA SERRA SERVIÇOS MÉDICOS LTDA</t>
  </si>
  <si>
    <t>https://hcpgestao-portal.hcpgestao.org.br/storage/contratos/hmr/HMR_Prest.%20Serv.%20COVID%20x%20ELISA_v1._22.04.2021.pdf</t>
  </si>
  <si>
    <t>2 - Taxas</t>
  </si>
  <si>
    <t>37240349000100</t>
  </si>
  <si>
    <t>V &amp; M SERVIÇOS DE PRESTAÇÃO HOSPITALARES LTDA</t>
  </si>
  <si>
    <t>https://hcpgestao-portal.hcpgestao.org.br/storage/contratos/hmr/599_HMR_Prest.%20Serv.%20COVID%20x%20VEM_v1._22.04.2021.pdf</t>
  </si>
  <si>
    <t>3 - Contribuições</t>
  </si>
  <si>
    <t>37083710000132</t>
  </si>
  <si>
    <t>VLTB MÉDICOS ASSOCIADOS LTDA</t>
  </si>
  <si>
    <t>https://hcpgestao-portal.hcpgestao.org.br/storage/contratos/hmr/600_HMR_Prest.%20Serv.%20COVID%20x%20VLTB_v1._22.04.2021.pdf</t>
  </si>
  <si>
    <t>4 - Taxa de Manutenção de Conta</t>
  </si>
  <si>
    <t>30013275000120</t>
  </si>
  <si>
    <t>INFECTOVITA SERVIÇOS MÉDICOS E HOSPITALRES LTDA</t>
  </si>
  <si>
    <t>https://hcpgestao-portal.hcpgestao.org.br/storage/contratos/hmr/HMR_Prest.%20Serv.%20COVID%20x%20INFECTOVITA_v1._22.04.2021.pdf</t>
  </si>
  <si>
    <t>5 - Tarifas</t>
  </si>
  <si>
    <t>22415867000140</t>
  </si>
  <si>
    <t xml:space="preserve">NIKOKLAI MEDICINE ASSISTENCIA E SERVIÇOS MÉDICOS </t>
  </si>
  <si>
    <t>https://hcpgestao-portal.hcpgestao.org.br/storage/contratos/hmr/HMR_Prest.%20Serv.%20COVID%20x%20ARTHUR_v1._22.04.2021.pdf</t>
  </si>
  <si>
    <t>6 - Telefonia Móvel</t>
  </si>
  <si>
    <t>38373548000150</t>
  </si>
  <si>
    <t>OLIVEIRA E CRASTRO SERVIÇOS DE PRESTAÇÃO HOSPITALARES LTDA</t>
  </si>
  <si>
    <t>https://hcpgestao-portal.hcpgestao.org.br/storage/contratos/hmr/HMR_Prest.%20Serv.%20COVID%20x%20EDUARDO_v1._22.04.2021.pdf</t>
  </si>
  <si>
    <t>7 - Telefonia Fixa/Internet</t>
  </si>
  <si>
    <t>37217883000104</t>
  </si>
  <si>
    <t xml:space="preserve">ANA CATARINA VIANA JARDIM </t>
  </si>
  <si>
    <t>https://hcpgestao-portal.hcpgestao.org.br/storage/contratos/hmr/HMR_Prest.%20Serv.%20COVID%20x%20ANA%20CAT_v1._22.04.2021.pdf</t>
  </si>
  <si>
    <t>8 - Água</t>
  </si>
  <si>
    <t>40579233000105</t>
  </si>
  <si>
    <t>CAVALCANTI SILVA &amp; CIA SERVIÇOS MÉDICOS LTDA</t>
  </si>
  <si>
    <t>https://hcpgestao-portal.hcpgestao.org.br/storage/contratos/hmr/CONTRATO%20CAVALCANTI%20SILVA%20-%20PJ%20MEDICO%20HMR.pdf</t>
  </si>
  <si>
    <t>9 - Energia Elétrica</t>
  </si>
  <si>
    <t>21258576000123</t>
  </si>
  <si>
    <t>TEIXEIRA DINIZ SERVIÇOS MÉDICOS EIRELI</t>
  </si>
  <si>
    <t>https://hcpgestao-portal.hcpgestao.org.br/storage/contratos/hmr/HMR_Prest.%20Serv%20x%20TEIXEIRA_v.1_07.05.21.pdf</t>
  </si>
  <si>
    <t>10 - Locação de Máquinas e Equipamentos (Pessoa Jurídica)</t>
  </si>
  <si>
    <t>28428267000101</t>
  </si>
  <si>
    <t>MEDPALM SERVIÇOS EM SAÚDE LTDA</t>
  </si>
  <si>
    <t>https://hcpgestao-portal.hcpgestao.org.br/storage/contratos/hmr/HMR_Prest.%20Serv.%20COVID%20x%20MEDPALM_v1._22.04.2021.pdf</t>
  </si>
  <si>
    <t>11 - Locação de Equipamentos Médico-Hospitalares(Pessoa Jurídica)</t>
  </si>
  <si>
    <t>38230455000176</t>
  </si>
  <si>
    <t>M.E. DE SOUZA LIMA TEIXEIRA</t>
  </si>
  <si>
    <t>https://hcpgestao-portal.hcpgestao.org.br/storage/contratos/hmr/HMR_Prest.%20Serv.%20COVID%20x%20MARIANE_v1._22.04.2021.pdf</t>
  </si>
  <si>
    <t>12 - Locação de Veículos Automotores (Pessoa Jurídica) (Exceto Ambulância)</t>
  </si>
  <si>
    <t>38082924000157</t>
  </si>
  <si>
    <t>RC CONSULTORIA MÉDICA EIRELI</t>
  </si>
  <si>
    <t>https://hcpgestao-portal.hcpgestao.org.br/storage/contratos/hmr/RC%20CONSULTORIA%20-%20HMR.pdf</t>
  </si>
  <si>
    <t>13 - Serviço Gráficos, de Encadernação e de Emolduração</t>
  </si>
  <si>
    <t>26245293000160</t>
  </si>
  <si>
    <t>LS PERNAMBUCO ASSISTENCIA MÉDICA LTDA</t>
  </si>
  <si>
    <t>https://hcpgestao-portal.hcpgestao.org.br/storage/contratos/hmr/HMR_Prest.%20Serv.%20COVID%20x%20LS%20PE_v1._22.04.2021.pdf</t>
  </si>
  <si>
    <t>14 - Serviços Judiciais e Cartoriais</t>
  </si>
  <si>
    <t>40924886000184</t>
  </si>
  <si>
    <t>PREVENTMED ATIVIDADES MÉDICAS LTDA</t>
  </si>
  <si>
    <t>https://hcpgestao-portal.hcpgestao.org.br/storage/contratos/hmr/PREVENTMED%20-%20HMR.pdf</t>
  </si>
  <si>
    <t>15 - Outras Despesas Gerais (Pessoa Juridica)</t>
  </si>
  <si>
    <t>41477015000122</t>
  </si>
  <si>
    <t>PENTAMED ATIVIDADES MÉDICAS LTDA</t>
  </si>
  <si>
    <t>https://hcpgestao-portal.hcpgestao.org.br/storage/contratos/hmr/PENTAMED%20-%20HMR.pdf</t>
  </si>
  <si>
    <t>16 - Médicos</t>
  </si>
  <si>
    <t>37014641000105</t>
  </si>
  <si>
    <t>DANILO AFONSO MENDES ALVES SERVIÇOS MÉDICOS</t>
  </si>
  <si>
    <t>https://hcpgestao-portal.hcpgestao.org.br/storage/contratos/hmr/HMR_Prest.%20Serv%20x%20DANILO_v.1_07.05.21.pdf</t>
  </si>
  <si>
    <t>17 - Outros profissionais de saúde</t>
  </si>
  <si>
    <t>37356685000113</t>
  </si>
  <si>
    <t>JOSE MARCONDES MARIANO BEZERRA SERVIÇOS MÉDICOS EIRELI</t>
  </si>
  <si>
    <t>https://hcpgestao-portal.hcpgestao.org.br/storage/contratos/hmr/HMR_Prest.%20Serv%20x%20MARCONDES_v.1_07.05.21.pdf</t>
  </si>
  <si>
    <t>18 - Laboratório</t>
  </si>
  <si>
    <t>EDUARDA CALDAS SERVIÇOS MÉDICOS LTDA</t>
  </si>
  <si>
    <t>https://hcpgestao-portal.hcpgestao.org.br/storage/contratos/hmr/EDUARDA%20CALDAS%20X%20HMR.pdf</t>
  </si>
  <si>
    <t>19 - Alimentação/Dietas</t>
  </si>
  <si>
    <t>PROMED ATIVIDADES MÉDICAS LTDA</t>
  </si>
  <si>
    <t>https://hcpgestao-portal.hcpgestao.org.br/storage/contratos/hmr/PROMED%20X%20HMR.pdf</t>
  </si>
  <si>
    <t>20 - Locação de Ambulâncias</t>
  </si>
  <si>
    <t>PROGRAMEMED CONSULTAS MÉDICAS LTDA</t>
  </si>
  <si>
    <t>https://hcpgestao-portal.hcpgestao.org.br/storage/contratos/hmr/PROGRAMAMED%20X%20HMR.pdf</t>
  </si>
  <si>
    <t>21 - Outras Pessoas Jurídicas</t>
  </si>
  <si>
    <t>HUGO MORAIS AVELAR</t>
  </si>
  <si>
    <t>https://hcpgestao-portal.hcpgestao.org.br/storage/contratos/hmr/CONTRATO%20HMR%20-%20HUGO%20MORAIS%20AVELAR.pdf</t>
  </si>
  <si>
    <t>22 - Médicos</t>
  </si>
  <si>
    <t>ANEXO VII - Tabela com o Detalhamento dos Contratos Vigentes pelas Unidades de Saúde Geridas por OSS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</si>
</sst>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000000000000"/>
    <numFmt numFmtId="165" formatCode="_(* #,##0.00_);_(* \(#,##0.00\);_(* \-??_);_(@_)"/>
    <numFmt numFmtId="166" formatCode="0\º"/>
  </numFmts>
  <fonts count="8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  <charset val="1"/>
    </font>
    <font>
      <sz val="10"/>
      <name val="Arial"/>
      <family val="2"/>
    </font>
    <font>
      <u/>
      <sz val="10"/>
      <color theme="10"/>
      <name val="Arial"/>
      <family val="2"/>
      <charset val="1"/>
    </font>
    <font>
      <sz val="11"/>
      <color rgb="FF333333"/>
      <name val="Calibri"/>
      <family val="2"/>
    </font>
    <font>
      <u/>
      <sz val="9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165" fontId="3" fillId="0" borderId="0" applyBorder="0" applyProtection="0"/>
    <xf numFmtId="0" fontId="5" fillId="0" borderId="0" applyNumberFormat="0" applyFill="0" applyBorder="0" applyAlignment="0" applyProtection="0"/>
  </cellStyleXfs>
  <cellXfs count="34">
    <xf numFmtId="0" fontId="0" fillId="0" borderId="0" xfId="0"/>
    <xf numFmtId="1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0" fontId="2" fillId="0" borderId="0" xfId="0" applyFont="1"/>
    <xf numFmtId="0" fontId="0" fillId="0" borderId="0" xfId="0" applyFont="1" applyAlignment="1"/>
    <xf numFmtId="164" fontId="2" fillId="0" borderId="1" xfId="0" applyNumberFormat="1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49" fontId="4" fillId="3" borderId="2" xfId="1" applyNumberFormat="1" applyFont="1" applyFill="1" applyBorder="1" applyAlignment="1" applyProtection="1">
      <alignment horizontal="center" vertical="center"/>
      <protection locked="0"/>
    </xf>
    <xf numFmtId="0" fontId="0" fillId="3" borderId="3" xfId="0" applyFill="1" applyBorder="1" applyAlignment="1" applyProtection="1">
      <alignment vertical="center"/>
      <protection locked="0"/>
    </xf>
    <xf numFmtId="166" fontId="0" fillId="0" borderId="3" xfId="0" applyNumberFormat="1" applyBorder="1" applyAlignment="1" applyProtection="1">
      <alignment horizontal="center"/>
      <protection locked="0"/>
    </xf>
    <xf numFmtId="14" fontId="0" fillId="0" borderId="2" xfId="0" applyNumberFormat="1" applyBorder="1" applyAlignment="1" applyProtection="1">
      <alignment horizontal="center" vertical="center"/>
      <protection locked="0"/>
    </xf>
    <xf numFmtId="2" fontId="0" fillId="0" borderId="4" xfId="0" applyNumberFormat="1" applyBorder="1" applyAlignment="1" applyProtection="1">
      <alignment vertical="center"/>
      <protection locked="0"/>
    </xf>
    <xf numFmtId="0" fontId="5" fillId="0" borderId="3" xfId="2" applyBorder="1" applyAlignment="1" applyProtection="1">
      <protection locked="0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3" borderId="3" xfId="0" applyFont="1" applyFill="1" applyBorder="1" applyAlignment="1" applyProtection="1">
      <alignment vertical="center"/>
      <protection locked="0"/>
    </xf>
    <xf numFmtId="164" fontId="2" fillId="0" borderId="5" xfId="0" applyNumberFormat="1" applyFont="1" applyBorder="1" applyAlignment="1" applyProtection="1">
      <alignment horizontal="center" vertical="center"/>
      <protection locked="0"/>
    </xf>
    <xf numFmtId="1" fontId="2" fillId="0" borderId="5" xfId="0" applyNumberFormat="1" applyFont="1" applyBorder="1" applyAlignment="1" applyProtection="1">
      <alignment horizontal="left" vertical="center"/>
      <protection locked="0"/>
    </xf>
    <xf numFmtId="14" fontId="2" fillId="0" borderId="5" xfId="0" applyNumberFormat="1" applyFont="1" applyBorder="1" applyAlignment="1" applyProtection="1">
      <alignment horizontal="center" vertical="center"/>
      <protection locked="0"/>
    </xf>
    <xf numFmtId="0" fontId="7" fillId="0" borderId="1" xfId="0" applyFont="1" applyBorder="1" applyProtection="1"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1" fontId="2" fillId="0" borderId="0" xfId="0" applyNumberFormat="1" applyFont="1"/>
    <xf numFmtId="164" fontId="2" fillId="0" borderId="0" xfId="0" applyNumberFormat="1" applyFont="1"/>
    <xf numFmtId="0" fontId="2" fillId="0" borderId="0" xfId="0" applyFont="1" applyAlignment="1">
      <alignment horizontal="center"/>
    </xf>
    <xf numFmtId="2" fontId="2" fillId="0" borderId="0" xfId="0" applyNumberFormat="1" applyFont="1"/>
    <xf numFmtId="0" fontId="7" fillId="0" borderId="6" xfId="0" applyFont="1" applyBorder="1" applyProtection="1">
      <protection locked="0"/>
    </xf>
    <xf numFmtId="166" fontId="0" fillId="0" borderId="7" xfId="0" applyNumberFormat="1" applyBorder="1" applyAlignment="1" applyProtection="1">
      <alignment horizontal="center"/>
      <protection locked="0"/>
    </xf>
    <xf numFmtId="2" fontId="0" fillId="0" borderId="8" xfId="0" applyNumberFormat="1" applyBorder="1" applyAlignment="1" applyProtection="1">
      <alignment vertical="center"/>
      <protection locked="0"/>
    </xf>
    <xf numFmtId="164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1" fontId="2" fillId="0" borderId="3" xfId="0" applyNumberFormat="1" applyFont="1" applyBorder="1" applyAlignment="1" applyProtection="1">
      <alignment horizontal="left" vertical="center"/>
      <protection locked="0"/>
    </xf>
    <xf numFmtId="14" fontId="2" fillId="0" borderId="3" xfId="0" applyNumberFormat="1" applyFont="1" applyBorder="1" applyAlignment="1" applyProtection="1">
      <alignment horizontal="center" vertical="center"/>
      <protection locked="0"/>
    </xf>
    <xf numFmtId="2" fontId="0" fillId="0" borderId="3" xfId="0" applyNumberFormat="1" applyBorder="1" applyAlignment="1" applyProtection="1">
      <alignment vertical="center"/>
      <protection locked="0"/>
    </xf>
  </cellXfs>
  <cellStyles count="3">
    <cellStyle name="Hiperlink 2" xfId="2" xr:uid="{00000000-0005-0000-0000-000000000000}"/>
    <cellStyle name="Normal" xfId="0" builtinId="0"/>
    <cellStyle name="Vírgula 23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%20-%20CONTABILIDADE/2%20-%20HOSPITAL%20DA%20MULHER%20DO%20RECIFE/01%20PRESTA&#199;&#195;O%20DE%20CONTAS/2021/04%20Abril/COVID/1%203%202%20PCF%20042021%20-%20REV%2007%20editada%20em%2026.05.2021%20COVI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SALDO DE ESTOQUE"/>
      <sheetName val="MEM.CÁLC.FP."/>
      <sheetName val="Turnover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 PAGA"/>
    </sheetNames>
    <sheetDataSet>
      <sheetData sheetId="0">
        <row r="3">
          <cell r="P3" t="str">
            <v>HMR - Dra. Mercês Pontes Cunha</v>
          </cell>
          <cell r="Q3" t="str">
            <v>Sociedade Pernambucana de Combate ao Cânce</v>
          </cell>
          <cell r="R3">
            <v>10894988000486</v>
          </cell>
        </row>
        <row r="4">
          <cell r="P4" t="str">
            <v>UPAE- Arruda - Deputado Antônio Luiz Filho</v>
          </cell>
          <cell r="Q4" t="str">
            <v>Sociedade Pernambucana de Combate ao Cânce</v>
          </cell>
          <cell r="R4">
            <v>10894988000567</v>
          </cell>
        </row>
        <row r="5">
          <cell r="P5" t="str">
            <v>HECPI - AMBULATÓRIO</v>
          </cell>
          <cell r="Q5" t="str">
            <v>Fundação Professor Martiniano Fernades</v>
          </cell>
          <cell r="R5">
            <v>9039744000194</v>
          </cell>
        </row>
        <row r="6">
          <cell r="P6" t="str">
            <v>HECPI - COVID</v>
          </cell>
          <cell r="Q6" t="str">
            <v>Fundação Professor Martiniano Fernades</v>
          </cell>
          <cell r="R6">
            <v>9039744000194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hcpgestao-portal.hcpgestao.org.br/storage/contratos/hmr/HMR_Prest.%20Serv.%20COVID%20x%20EDUARDO_v1._22.04.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35"/>
  <sheetViews>
    <sheetView tabSelected="1" workbookViewId="0">
      <selection activeCell="B7" sqref="B7"/>
    </sheetView>
  </sheetViews>
  <sheetFormatPr defaultColWidth="14.42578125" defaultRowHeight="15" x14ac:dyDescent="0.25"/>
  <cols>
    <col min="1" max="1" width="33.28515625" style="5" customWidth="1"/>
    <col min="2" max="2" width="46.28515625" style="5" customWidth="1"/>
    <col min="3" max="3" width="30" style="5" customWidth="1"/>
    <col min="4" max="4" width="58.28515625" style="5" customWidth="1"/>
    <col min="5" max="5" width="69.7109375" style="5" customWidth="1"/>
    <col min="6" max="6" width="29.140625" style="5" customWidth="1"/>
    <col min="7" max="7" width="28.7109375" style="5" customWidth="1"/>
    <col min="8" max="8" width="32.28515625" style="5" customWidth="1"/>
    <col min="9" max="9" width="47.7109375" style="5" customWidth="1"/>
    <col min="10" max="20" width="8.7109375" style="5" customWidth="1"/>
    <col min="21" max="21" width="8.5703125" style="5" customWidth="1"/>
    <col min="22" max="22" width="8.7109375" style="5" hidden="1" customWidth="1"/>
    <col min="23" max="26" width="8.7109375" style="5" customWidth="1"/>
    <col min="27" max="16384" width="14.42578125" style="5"/>
  </cols>
  <sheetData>
    <row r="1" spans="1:26" x14ac:dyDescent="0.25">
      <c r="A1" s="5" t="s">
        <v>102</v>
      </c>
    </row>
    <row r="2" spans="1:26" ht="29.25" customHeight="1" x14ac:dyDescent="0.25">
      <c r="A2" s="1" t="s">
        <v>0</v>
      </c>
      <c r="B2" s="1" t="s">
        <v>1</v>
      </c>
      <c r="C2" s="1" t="s">
        <v>2</v>
      </c>
      <c r="D2" s="1" t="s">
        <v>3</v>
      </c>
      <c r="E2" s="2" t="s">
        <v>4</v>
      </c>
      <c r="F2" s="2" t="s">
        <v>5</v>
      </c>
      <c r="G2" s="2" t="s">
        <v>6</v>
      </c>
      <c r="H2" s="3" t="s">
        <v>7</v>
      </c>
      <c r="I2" s="2" t="s">
        <v>8</v>
      </c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20.25" customHeight="1" x14ac:dyDescent="0.25">
      <c r="A3" s="6">
        <f>IFERROR(VLOOKUP(B3,'[1]DADOS (OCULTAR)'!$P$3:$R$56,3,0),"")</f>
        <v>10894988000486</v>
      </c>
      <c r="B3" s="7" t="s">
        <v>9</v>
      </c>
      <c r="C3" s="8" t="s">
        <v>10</v>
      </c>
      <c r="D3" s="9" t="s">
        <v>11</v>
      </c>
      <c r="E3" s="10" t="s">
        <v>12</v>
      </c>
      <c r="F3" s="11">
        <v>44321</v>
      </c>
      <c r="G3" s="11">
        <v>44505</v>
      </c>
      <c r="H3" s="12">
        <f>SUM(6955*6)</f>
        <v>41730</v>
      </c>
      <c r="I3" s="13" t="s">
        <v>13</v>
      </c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20.25" customHeight="1" x14ac:dyDescent="0.25">
      <c r="A4" s="6">
        <f>IFERROR(VLOOKUP(B4,'[1]DADOS (OCULTAR)'!$P$3:$R$56,3,0),"")</f>
        <v>10894988000486</v>
      </c>
      <c r="B4" s="7" t="s">
        <v>9</v>
      </c>
      <c r="C4" s="8" t="s">
        <v>14</v>
      </c>
      <c r="D4" s="9" t="s">
        <v>15</v>
      </c>
      <c r="E4" s="10" t="s">
        <v>12</v>
      </c>
      <c r="F4" s="11">
        <v>44313</v>
      </c>
      <c r="G4" s="11">
        <v>44496</v>
      </c>
      <c r="H4" s="12">
        <f>SUM(7512*6)</f>
        <v>45072</v>
      </c>
      <c r="I4" s="13" t="s">
        <v>16</v>
      </c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 t="s">
        <v>17</v>
      </c>
      <c r="W4" s="14"/>
      <c r="X4" s="14"/>
      <c r="Y4" s="14"/>
      <c r="Z4" s="14"/>
    </row>
    <row r="5" spans="1:26" ht="20.25" customHeight="1" x14ac:dyDescent="0.25">
      <c r="A5" s="6">
        <f>IFERROR(VLOOKUP(B5,'[1]DADOS (OCULTAR)'!$P$3:$R$56,3,0),"")</f>
        <v>10894988000486</v>
      </c>
      <c r="B5" s="7" t="s">
        <v>9</v>
      </c>
      <c r="C5" s="8" t="s">
        <v>18</v>
      </c>
      <c r="D5" s="9" t="s">
        <v>19</v>
      </c>
      <c r="E5" s="10" t="s">
        <v>12</v>
      </c>
      <c r="F5" s="11">
        <v>44288</v>
      </c>
      <c r="G5" s="11">
        <v>44471</v>
      </c>
      <c r="H5" s="12">
        <f>SUM(6955*6)</f>
        <v>41730</v>
      </c>
      <c r="I5" s="13" t="s">
        <v>20</v>
      </c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5" t="s">
        <v>21</v>
      </c>
      <c r="W5" s="14"/>
      <c r="X5" s="14"/>
      <c r="Y5" s="14"/>
      <c r="Z5" s="14"/>
    </row>
    <row r="6" spans="1:26" ht="20.25" customHeight="1" x14ac:dyDescent="0.25">
      <c r="A6" s="6">
        <f>IFERROR(VLOOKUP(B6,'[1]DADOS (OCULTAR)'!$P$3:$R$56,3,0),"")</f>
        <v>10894988000486</v>
      </c>
      <c r="B6" s="7" t="s">
        <v>9</v>
      </c>
      <c r="C6" s="8" t="s">
        <v>22</v>
      </c>
      <c r="D6" s="16" t="s">
        <v>23</v>
      </c>
      <c r="E6" s="10" t="s">
        <v>12</v>
      </c>
      <c r="F6" s="11">
        <v>44313</v>
      </c>
      <c r="G6" s="11">
        <v>44496</v>
      </c>
      <c r="H6" s="12">
        <f>SUM(6955*6)</f>
        <v>41730</v>
      </c>
      <c r="I6" s="13" t="s">
        <v>24</v>
      </c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5" t="s">
        <v>25</v>
      </c>
      <c r="W6" s="14"/>
      <c r="X6" s="14"/>
      <c r="Y6" s="14"/>
      <c r="Z6" s="14"/>
    </row>
    <row r="7" spans="1:26" ht="20.25" customHeight="1" x14ac:dyDescent="0.25">
      <c r="A7" s="6">
        <f>IFERROR(VLOOKUP(B7,'[1]DADOS (OCULTAR)'!$P$3:$R$56,3,0),"")</f>
        <v>10894988000486</v>
      </c>
      <c r="B7" s="7" t="s">
        <v>9</v>
      </c>
      <c r="C7" s="8" t="s">
        <v>26</v>
      </c>
      <c r="D7" s="9" t="s">
        <v>27</v>
      </c>
      <c r="E7" s="10" t="s">
        <v>12</v>
      </c>
      <c r="F7" s="11">
        <v>44321</v>
      </c>
      <c r="G7" s="11">
        <v>44505</v>
      </c>
      <c r="H7" s="12">
        <f>SUM(6955*6)</f>
        <v>41730</v>
      </c>
      <c r="I7" s="13" t="s">
        <v>28</v>
      </c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5" t="s">
        <v>29</v>
      </c>
      <c r="W7" s="14"/>
      <c r="X7" s="14"/>
      <c r="Y7" s="14"/>
      <c r="Z7" s="14"/>
    </row>
    <row r="8" spans="1:26" ht="20.25" customHeight="1" x14ac:dyDescent="0.25">
      <c r="A8" s="6">
        <f>IFERROR(VLOOKUP(B8,'[1]DADOS (OCULTAR)'!$P$3:$R$56,3,0),"")</f>
        <v>10894988000486</v>
      </c>
      <c r="B8" s="7" t="s">
        <v>9</v>
      </c>
      <c r="C8" s="8" t="s">
        <v>30</v>
      </c>
      <c r="D8" s="9" t="s">
        <v>31</v>
      </c>
      <c r="E8" s="10" t="s">
        <v>12</v>
      </c>
      <c r="F8" s="11">
        <v>44323</v>
      </c>
      <c r="G8" s="11">
        <v>44507</v>
      </c>
      <c r="H8" s="12">
        <f>SUM(30570*6)</f>
        <v>183420</v>
      </c>
      <c r="I8" s="13" t="s">
        <v>32</v>
      </c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5" t="s">
        <v>33</v>
      </c>
      <c r="W8" s="14"/>
      <c r="X8" s="14"/>
      <c r="Y8" s="14"/>
      <c r="Z8" s="14"/>
    </row>
    <row r="9" spans="1:26" ht="20.25" customHeight="1" x14ac:dyDescent="0.25">
      <c r="A9" s="6">
        <f>IFERROR(VLOOKUP(B9,'[1]DADOS (OCULTAR)'!$P$3:$R$56,3,0),"")</f>
        <v>10894988000486</v>
      </c>
      <c r="B9" s="7" t="s">
        <v>9</v>
      </c>
      <c r="C9" s="8" t="s">
        <v>34</v>
      </c>
      <c r="D9" s="9" t="s">
        <v>35</v>
      </c>
      <c r="E9" s="10" t="s">
        <v>12</v>
      </c>
      <c r="F9" s="11">
        <v>44313</v>
      </c>
      <c r="G9" s="11">
        <v>44496</v>
      </c>
      <c r="H9" s="12">
        <f>SUM(13910*6)</f>
        <v>83460</v>
      </c>
      <c r="I9" s="13" t="s">
        <v>36</v>
      </c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5" t="s">
        <v>37</v>
      </c>
      <c r="W9" s="14"/>
      <c r="X9" s="14"/>
      <c r="Y9" s="14"/>
      <c r="Z9" s="14"/>
    </row>
    <row r="10" spans="1:26" ht="20.25" customHeight="1" x14ac:dyDescent="0.25">
      <c r="A10" s="6">
        <f>IFERROR(VLOOKUP(B10,'[1]DADOS (OCULTAR)'!$P$3:$R$56,3,0),"")</f>
        <v>10894988000486</v>
      </c>
      <c r="B10" s="7" t="s">
        <v>9</v>
      </c>
      <c r="C10" s="8" t="s">
        <v>38</v>
      </c>
      <c r="D10" s="9" t="s">
        <v>39</v>
      </c>
      <c r="E10" s="10" t="s">
        <v>12</v>
      </c>
      <c r="F10" s="11">
        <v>44321</v>
      </c>
      <c r="G10" s="11">
        <v>44505</v>
      </c>
      <c r="H10" s="12">
        <f>SUM(6955*6)</f>
        <v>41730</v>
      </c>
      <c r="I10" s="13" t="s">
        <v>40</v>
      </c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5" t="s">
        <v>41</v>
      </c>
      <c r="W10" s="14"/>
      <c r="X10" s="14"/>
      <c r="Y10" s="14"/>
      <c r="Z10" s="14"/>
    </row>
    <row r="11" spans="1:26" ht="20.25" customHeight="1" x14ac:dyDescent="0.25">
      <c r="A11" s="6">
        <f>IFERROR(VLOOKUP(B11,'[1]DADOS (OCULTAR)'!$P$3:$R$56,3,0),"")</f>
        <v>10894988000486</v>
      </c>
      <c r="B11" s="7" t="s">
        <v>9</v>
      </c>
      <c r="C11" s="8" t="s">
        <v>42</v>
      </c>
      <c r="D11" s="9" t="s">
        <v>43</v>
      </c>
      <c r="E11" s="10" t="s">
        <v>12</v>
      </c>
      <c r="F11" s="11">
        <v>44313</v>
      </c>
      <c r="G11" s="11">
        <v>44496</v>
      </c>
      <c r="H11" s="12">
        <f>SUM(7512*6)</f>
        <v>45072</v>
      </c>
      <c r="I11" s="13" t="s">
        <v>44</v>
      </c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5" t="s">
        <v>45</v>
      </c>
      <c r="W11" s="14"/>
      <c r="X11" s="14"/>
      <c r="Y11" s="14"/>
      <c r="Z11" s="14"/>
    </row>
    <row r="12" spans="1:26" ht="20.25" customHeight="1" x14ac:dyDescent="0.25">
      <c r="A12" s="6">
        <f>IFERROR(VLOOKUP(B12,'[1]DADOS (OCULTAR)'!$P$3:$R$56,3,0),"")</f>
        <v>10894988000486</v>
      </c>
      <c r="B12" s="7" t="s">
        <v>9</v>
      </c>
      <c r="C12" s="8" t="s">
        <v>46</v>
      </c>
      <c r="D12" s="9" t="s">
        <v>47</v>
      </c>
      <c r="E12" s="10" t="s">
        <v>12</v>
      </c>
      <c r="F12" s="11">
        <v>44327</v>
      </c>
      <c r="G12" s="11">
        <v>44511</v>
      </c>
      <c r="H12" s="12">
        <f>SUM(6955*6)</f>
        <v>41730</v>
      </c>
      <c r="I12" s="13" t="s">
        <v>48</v>
      </c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5" t="s">
        <v>49</v>
      </c>
      <c r="W12" s="14"/>
      <c r="X12" s="14"/>
      <c r="Y12" s="14"/>
      <c r="Z12" s="14"/>
    </row>
    <row r="13" spans="1:26" ht="20.25" customHeight="1" x14ac:dyDescent="0.25">
      <c r="A13" s="6">
        <f>IFERROR(VLOOKUP(B13,'[1]DADOS (OCULTAR)'!$P$3:$R$56,3,0),"")</f>
        <v>10894988000486</v>
      </c>
      <c r="B13" s="7" t="s">
        <v>9</v>
      </c>
      <c r="C13" s="8" t="s">
        <v>50</v>
      </c>
      <c r="D13" s="9" t="s">
        <v>51</v>
      </c>
      <c r="E13" s="10" t="s">
        <v>12</v>
      </c>
      <c r="F13" s="11">
        <v>44281</v>
      </c>
      <c r="G13" s="11">
        <v>44465</v>
      </c>
      <c r="H13" s="12">
        <f>SUM(6955*6)</f>
        <v>41730</v>
      </c>
      <c r="I13" s="13" t="s">
        <v>52</v>
      </c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5" t="s">
        <v>53</v>
      </c>
      <c r="W13" s="14"/>
      <c r="X13" s="14"/>
      <c r="Y13" s="14"/>
      <c r="Z13" s="14"/>
    </row>
    <row r="14" spans="1:26" ht="20.25" customHeight="1" x14ac:dyDescent="0.25">
      <c r="A14" s="6">
        <f>IFERROR(VLOOKUP(B14,'[1]DADOS (OCULTAR)'!$P$3:$R$56,3,0),"")</f>
        <v>10894988000486</v>
      </c>
      <c r="B14" s="7" t="s">
        <v>9</v>
      </c>
      <c r="C14" s="8" t="s">
        <v>54</v>
      </c>
      <c r="D14" s="9" t="s">
        <v>55</v>
      </c>
      <c r="E14" s="10" t="s">
        <v>12</v>
      </c>
      <c r="F14" s="11">
        <v>44327</v>
      </c>
      <c r="G14" s="11">
        <v>44511</v>
      </c>
      <c r="H14" s="12">
        <f>SUM(6955*6)</f>
        <v>41730</v>
      </c>
      <c r="I14" s="13" t="s">
        <v>56</v>
      </c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5" t="s">
        <v>57</v>
      </c>
      <c r="W14" s="14"/>
      <c r="X14" s="14"/>
      <c r="Y14" s="14"/>
      <c r="Z14" s="14"/>
    </row>
    <row r="15" spans="1:26" ht="20.25" customHeight="1" x14ac:dyDescent="0.25">
      <c r="A15" s="6">
        <f>IFERROR(VLOOKUP(B15,'[1]DADOS (OCULTAR)'!$P$3:$R$56,3,0),"")</f>
        <v>10894988000486</v>
      </c>
      <c r="B15" s="7" t="s">
        <v>9</v>
      </c>
      <c r="C15" s="8" t="s">
        <v>58</v>
      </c>
      <c r="D15" s="9" t="s">
        <v>59</v>
      </c>
      <c r="E15" s="10" t="s">
        <v>12</v>
      </c>
      <c r="F15" s="11">
        <v>44333</v>
      </c>
      <c r="G15" s="11">
        <v>44527</v>
      </c>
      <c r="H15" s="12">
        <f>SUM(6955*6)</f>
        <v>41730</v>
      </c>
      <c r="I15" s="13" t="s">
        <v>60</v>
      </c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5" t="s">
        <v>61</v>
      </c>
      <c r="W15" s="14"/>
      <c r="X15" s="14"/>
      <c r="Y15" s="14"/>
      <c r="Z15" s="14"/>
    </row>
    <row r="16" spans="1:26" ht="20.25" customHeight="1" x14ac:dyDescent="0.25">
      <c r="A16" s="6">
        <f>IFERROR(VLOOKUP(B16,'[1]DADOS (OCULTAR)'!$P$3:$R$56,3,0),"")</f>
        <v>10894988000486</v>
      </c>
      <c r="B16" s="7" t="s">
        <v>9</v>
      </c>
      <c r="C16" s="8" t="s">
        <v>62</v>
      </c>
      <c r="D16" s="9" t="s">
        <v>63</v>
      </c>
      <c r="E16" s="10" t="s">
        <v>12</v>
      </c>
      <c r="F16" s="11">
        <v>44333</v>
      </c>
      <c r="G16" s="11">
        <v>44527</v>
      </c>
      <c r="H16" s="12">
        <f>SUM(7512*6)</f>
        <v>45072</v>
      </c>
      <c r="I16" s="13" t="s">
        <v>64</v>
      </c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5" t="s">
        <v>65</v>
      </c>
      <c r="W16" s="14"/>
      <c r="X16" s="14"/>
      <c r="Y16" s="14"/>
      <c r="Z16" s="14"/>
    </row>
    <row r="17" spans="1:26" ht="20.25" customHeight="1" x14ac:dyDescent="0.25">
      <c r="A17" s="6">
        <f>IFERROR(VLOOKUP(B17,'[1]DADOS (OCULTAR)'!$P$3:$R$56,3,0),"")</f>
        <v>10894988000486</v>
      </c>
      <c r="B17" s="7" t="s">
        <v>9</v>
      </c>
      <c r="C17" s="8" t="s">
        <v>66</v>
      </c>
      <c r="D17" s="9" t="s">
        <v>67</v>
      </c>
      <c r="E17" s="10" t="s">
        <v>12</v>
      </c>
      <c r="F17" s="11">
        <v>44281</v>
      </c>
      <c r="G17" s="11">
        <v>44465</v>
      </c>
      <c r="H17" s="12">
        <f>SUM(6955*6)</f>
        <v>41730</v>
      </c>
      <c r="I17" s="13" t="s">
        <v>68</v>
      </c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5" t="s">
        <v>69</v>
      </c>
      <c r="W17" s="14"/>
      <c r="X17" s="14"/>
      <c r="Y17" s="14"/>
      <c r="Z17" s="14"/>
    </row>
    <row r="18" spans="1:26" ht="20.25" customHeight="1" x14ac:dyDescent="0.25">
      <c r="A18" s="6">
        <f>IFERROR(VLOOKUP(B18,'[1]DADOS (OCULTAR)'!$P$3:$R$56,3,0),"")</f>
        <v>10894988000486</v>
      </c>
      <c r="B18" s="7" t="s">
        <v>9</v>
      </c>
      <c r="C18" s="8" t="s">
        <v>70</v>
      </c>
      <c r="D18" s="9" t="s">
        <v>71</v>
      </c>
      <c r="E18" s="10" t="s">
        <v>12</v>
      </c>
      <c r="F18" s="11">
        <v>44333</v>
      </c>
      <c r="G18" s="11">
        <v>44527</v>
      </c>
      <c r="H18" s="12">
        <f>SUM(6955*6)</f>
        <v>41730</v>
      </c>
      <c r="I18" s="13" t="s">
        <v>72</v>
      </c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5" t="s">
        <v>73</v>
      </c>
      <c r="W18" s="14"/>
      <c r="X18" s="14"/>
      <c r="Y18" s="14"/>
      <c r="Z18" s="14"/>
    </row>
    <row r="19" spans="1:26" ht="20.25" customHeight="1" x14ac:dyDescent="0.25">
      <c r="A19" s="6">
        <f>IFERROR(VLOOKUP(B19,'[1]DADOS (OCULTAR)'!$P$3:$R$56,3,0),"")</f>
        <v>10894988000486</v>
      </c>
      <c r="B19" s="7" t="s">
        <v>9</v>
      </c>
      <c r="C19" s="8" t="s">
        <v>74</v>
      </c>
      <c r="D19" s="9" t="s">
        <v>75</v>
      </c>
      <c r="E19" s="10" t="s">
        <v>12</v>
      </c>
      <c r="F19" s="11">
        <v>44283</v>
      </c>
      <c r="G19" s="11">
        <v>44467</v>
      </c>
      <c r="H19" s="12">
        <f>SUM(7512*6)</f>
        <v>45072</v>
      </c>
      <c r="I19" s="13" t="s">
        <v>76</v>
      </c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5" t="s">
        <v>77</v>
      </c>
      <c r="W19" s="14"/>
      <c r="X19" s="14"/>
      <c r="Y19" s="14"/>
      <c r="Z19" s="14"/>
    </row>
    <row r="20" spans="1:26" ht="20.25" customHeight="1" x14ac:dyDescent="0.25">
      <c r="A20" s="6">
        <f>IFERROR(VLOOKUP(B20,'[1]DADOS (OCULTAR)'!$P$3:$R$56,3,0),"")</f>
        <v>10894988000486</v>
      </c>
      <c r="B20" s="7" t="s">
        <v>9</v>
      </c>
      <c r="C20" s="8" t="s">
        <v>78</v>
      </c>
      <c r="D20" s="16" t="s">
        <v>79</v>
      </c>
      <c r="E20" s="10" t="s">
        <v>12</v>
      </c>
      <c r="F20" s="11">
        <v>44283</v>
      </c>
      <c r="G20" s="11">
        <v>44467</v>
      </c>
      <c r="H20" s="12">
        <f>SUM(7512*6)</f>
        <v>45072</v>
      </c>
      <c r="I20" s="13" t="s">
        <v>80</v>
      </c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5" t="s">
        <v>81</v>
      </c>
      <c r="W20" s="14"/>
      <c r="X20" s="14"/>
      <c r="Y20" s="14"/>
      <c r="Z20" s="14"/>
    </row>
    <row r="21" spans="1:26" ht="20.25" customHeight="1" x14ac:dyDescent="0.25">
      <c r="A21" s="6">
        <f>IFERROR(VLOOKUP(B21,'[1]DADOS (OCULTAR)'!$P$3:$R$56,3,0),"")</f>
        <v>10894988000486</v>
      </c>
      <c r="B21" s="7" t="s">
        <v>9</v>
      </c>
      <c r="C21" s="8" t="s">
        <v>82</v>
      </c>
      <c r="D21" s="16" t="s">
        <v>83</v>
      </c>
      <c r="E21" s="10" t="s">
        <v>12</v>
      </c>
      <c r="F21" s="11">
        <v>44333</v>
      </c>
      <c r="G21" s="11">
        <v>44517</v>
      </c>
      <c r="H21" s="12">
        <f t="shared" ref="H21:H26" si="0">SUM(6955*6)</f>
        <v>41730</v>
      </c>
      <c r="I21" s="13" t="s">
        <v>84</v>
      </c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5" t="s">
        <v>85</v>
      </c>
      <c r="W21" s="14"/>
      <c r="X21" s="14"/>
      <c r="Y21" s="14"/>
      <c r="Z21" s="14"/>
    </row>
    <row r="22" spans="1:26" ht="20.25" customHeight="1" x14ac:dyDescent="0.25">
      <c r="A22" s="6">
        <f>IFERROR(VLOOKUP(B22,'[1]DADOS (OCULTAR)'!$P$3:$R$56,3,0),"")</f>
        <v>10894988000486</v>
      </c>
      <c r="B22" s="7" t="s">
        <v>9</v>
      </c>
      <c r="C22" s="8" t="s">
        <v>86</v>
      </c>
      <c r="D22" s="9" t="s">
        <v>87</v>
      </c>
      <c r="E22" s="10" t="s">
        <v>12</v>
      </c>
      <c r="F22" s="11">
        <v>44333</v>
      </c>
      <c r="G22" s="11">
        <v>44517</v>
      </c>
      <c r="H22" s="12">
        <f t="shared" si="0"/>
        <v>41730</v>
      </c>
      <c r="I22" s="13" t="s">
        <v>88</v>
      </c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5" t="s">
        <v>89</v>
      </c>
      <c r="W22" s="14"/>
      <c r="X22" s="14"/>
      <c r="Y22" s="14"/>
      <c r="Z22" s="14"/>
    </row>
    <row r="23" spans="1:26" ht="20.25" customHeight="1" x14ac:dyDescent="0.25">
      <c r="A23" s="6">
        <f>IFERROR(VLOOKUP(B23,'[1]DADOS (OCULTAR)'!$P$3:$R$56,3,0),"")</f>
        <v>10894988000486</v>
      </c>
      <c r="B23" s="7" t="s">
        <v>9</v>
      </c>
      <c r="C23" s="17">
        <v>41688851000156</v>
      </c>
      <c r="D23" s="18" t="s">
        <v>90</v>
      </c>
      <c r="E23" s="10" t="s">
        <v>12</v>
      </c>
      <c r="F23" s="19">
        <v>44291</v>
      </c>
      <c r="G23" s="19">
        <v>44474</v>
      </c>
      <c r="H23" s="12">
        <f t="shared" si="0"/>
        <v>41730</v>
      </c>
      <c r="I23" s="20" t="s">
        <v>91</v>
      </c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5" t="s">
        <v>92</v>
      </c>
      <c r="W23" s="14"/>
      <c r="X23" s="14"/>
      <c r="Y23" s="14"/>
      <c r="Z23" s="14"/>
    </row>
    <row r="24" spans="1:26" ht="20.25" customHeight="1" x14ac:dyDescent="0.25">
      <c r="A24" s="6">
        <f>IFERROR(VLOOKUP(B24,'[1]DADOS (OCULTAR)'!$P$3:$R$56,3,0),"")</f>
        <v>10894988000486</v>
      </c>
      <c r="B24" s="7" t="s">
        <v>9</v>
      </c>
      <c r="C24" s="17">
        <v>37803725000128</v>
      </c>
      <c r="D24" s="18" t="s">
        <v>93</v>
      </c>
      <c r="E24" s="10" t="s">
        <v>12</v>
      </c>
      <c r="F24" s="19">
        <v>44280</v>
      </c>
      <c r="G24" s="19">
        <v>44464</v>
      </c>
      <c r="H24" s="12">
        <f t="shared" si="0"/>
        <v>41730</v>
      </c>
      <c r="I24" s="20" t="s">
        <v>94</v>
      </c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5" t="s">
        <v>95</v>
      </c>
      <c r="W24" s="14"/>
      <c r="X24" s="14"/>
      <c r="Y24" s="14"/>
      <c r="Z24" s="14"/>
    </row>
    <row r="25" spans="1:26" ht="20.25" customHeight="1" x14ac:dyDescent="0.25">
      <c r="A25" s="17">
        <f>IFERROR(VLOOKUP(B25,'[1]DADOS (OCULTAR)'!$P$3:$R$56,3,0),"")</f>
        <v>10894988000486</v>
      </c>
      <c r="B25" s="21" t="s">
        <v>9</v>
      </c>
      <c r="C25" s="17">
        <v>39571322000126</v>
      </c>
      <c r="D25" s="18" t="s">
        <v>96</v>
      </c>
      <c r="E25" s="27" t="s">
        <v>12</v>
      </c>
      <c r="F25" s="19">
        <v>44293</v>
      </c>
      <c r="G25" s="19">
        <v>44474</v>
      </c>
      <c r="H25" s="28">
        <f t="shared" si="0"/>
        <v>41730</v>
      </c>
      <c r="I25" s="20" t="s">
        <v>97</v>
      </c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5" t="s">
        <v>98</v>
      </c>
      <c r="W25" s="14"/>
      <c r="X25" s="14"/>
      <c r="Y25" s="14"/>
      <c r="Z25" s="14"/>
    </row>
    <row r="26" spans="1:26" ht="20.25" customHeight="1" x14ac:dyDescent="0.25">
      <c r="A26" s="29">
        <f>IFERROR(VLOOKUP(B26,'[1]DADOS (OCULTAR)'!$P$3:$R$56,3,0),"")</f>
        <v>10894988000486</v>
      </c>
      <c r="B26" s="30" t="s">
        <v>9</v>
      </c>
      <c r="C26" s="29">
        <v>34430980000184</v>
      </c>
      <c r="D26" s="31" t="s">
        <v>99</v>
      </c>
      <c r="E26" s="10" t="s">
        <v>12</v>
      </c>
      <c r="F26" s="32">
        <v>44279</v>
      </c>
      <c r="G26" s="32">
        <v>44463</v>
      </c>
      <c r="H26" s="33">
        <f t="shared" si="0"/>
        <v>41730</v>
      </c>
      <c r="I26" s="26" t="s">
        <v>100</v>
      </c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5" t="s">
        <v>101</v>
      </c>
      <c r="W26" s="14"/>
      <c r="X26" s="14"/>
      <c r="Y26" s="14"/>
      <c r="Z26" s="14"/>
    </row>
    <row r="27" spans="1:26" ht="20.25" customHeight="1" x14ac:dyDescent="0.25">
      <c r="A27" s="22"/>
      <c r="B27" s="22"/>
      <c r="C27" s="23"/>
      <c r="D27" s="22"/>
      <c r="E27" s="24"/>
      <c r="F27" s="4"/>
      <c r="G27" s="4"/>
      <c r="H27" s="25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2.75" customHeight="1" x14ac:dyDescent="0.25">
      <c r="A28" s="22"/>
      <c r="B28" s="22"/>
      <c r="C28" s="23"/>
      <c r="D28" s="22"/>
      <c r="E28" s="24"/>
      <c r="F28" s="4"/>
      <c r="G28" s="4"/>
      <c r="H28" s="25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2.75" customHeight="1" x14ac:dyDescent="0.25">
      <c r="A29" s="22"/>
      <c r="B29" s="22"/>
      <c r="C29" s="23"/>
      <c r="D29" s="22"/>
      <c r="E29" s="24"/>
      <c r="F29" s="4"/>
      <c r="G29" s="4"/>
      <c r="H29" s="25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12.75" customHeight="1" x14ac:dyDescent="0.25">
      <c r="A30" s="22"/>
      <c r="B30" s="22"/>
      <c r="C30" s="23"/>
      <c r="D30" s="22"/>
      <c r="E30" s="24"/>
      <c r="F30" s="4"/>
      <c r="G30" s="4"/>
      <c r="H30" s="25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2.75" customHeight="1" x14ac:dyDescent="0.25">
      <c r="A31" s="22"/>
      <c r="B31" s="22"/>
      <c r="C31" s="23"/>
      <c r="D31" s="22"/>
      <c r="E31" s="24"/>
      <c r="F31" s="4"/>
      <c r="G31" s="4"/>
      <c r="H31" s="25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2.75" customHeight="1" x14ac:dyDescent="0.25">
      <c r="A32" s="22"/>
      <c r="B32" s="22"/>
      <c r="C32" s="23"/>
      <c r="D32" s="22"/>
      <c r="E32" s="24"/>
      <c r="F32" s="4"/>
      <c r="G32" s="4"/>
      <c r="H32" s="25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2.75" customHeight="1" x14ac:dyDescent="0.25">
      <c r="A33" s="22"/>
      <c r="B33" s="22"/>
      <c r="C33" s="23"/>
      <c r="D33" s="22"/>
      <c r="E33" s="24"/>
      <c r="F33" s="4"/>
      <c r="G33" s="4"/>
      <c r="H33" s="25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2.75" customHeight="1" x14ac:dyDescent="0.25">
      <c r="A34" s="22"/>
      <c r="B34" s="22"/>
      <c r="C34" s="23"/>
      <c r="D34" s="22"/>
      <c r="E34" s="24"/>
      <c r="F34" s="4"/>
      <c r="G34" s="4"/>
      <c r="H34" s="25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2.75" customHeight="1" x14ac:dyDescent="0.25">
      <c r="A35" s="22"/>
      <c r="B35" s="22"/>
      <c r="C35" s="23"/>
      <c r="D35" s="22"/>
      <c r="E35" s="24"/>
      <c r="F35" s="4"/>
      <c r="G35" s="4"/>
      <c r="H35" s="25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</sheetData>
  <dataValidations count="1">
    <dataValidation type="list" allowBlank="1" showErrorMessage="1" sqref="B3:B26" xr:uid="{00000000-0002-0000-0000-000000000000}">
      <formula1>UNIDADES</formula1>
    </dataValidation>
  </dataValidations>
  <hyperlinks>
    <hyperlink ref="I11" r:id="rId1" xr:uid="{00000000-0004-0000-0000-000000000000}"/>
  </hyperlink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contratos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Mayara Rodrigues</dc:creator>
  <cp:lastModifiedBy>USUARIO</cp:lastModifiedBy>
  <dcterms:created xsi:type="dcterms:W3CDTF">2021-06-04T14:38:30Z</dcterms:created>
  <dcterms:modified xsi:type="dcterms:W3CDTF">2021-06-10T14:41:18Z</dcterms:modified>
</cp:coreProperties>
</file>